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模擬課題\"/>
    </mc:Choice>
  </mc:AlternateContent>
  <xr:revisionPtr revIDLastSave="0" documentId="13_ncr:1_{8654D8BA-9E26-4161-BD05-7D5E0C3F4318}" xr6:coauthVersionLast="47" xr6:coauthVersionMax="47" xr10:uidLastSave="{00000000-0000-0000-0000-000000000000}"/>
  <bookViews>
    <workbookView xWindow="10284" yWindow="1692" windowWidth="19920" windowHeight="14100" xr2:uid="{C2C88A76-7FBA-4AFA-955E-3FDCDFFFDD30}"/>
  </bookViews>
  <sheets>
    <sheet name="Sheet1" sheetId="1" r:id="rId1"/>
    <sheet name="解答例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B18" i="2" s="1"/>
  <c r="E9" i="2"/>
  <c r="F9" i="2" s="1"/>
  <c r="H9" i="2" s="1"/>
  <c r="E4" i="2"/>
  <c r="F4" i="2" s="1"/>
  <c r="H4" i="2" s="1"/>
  <c r="E8" i="2"/>
  <c r="F8" i="2" s="1"/>
  <c r="H8" i="2" s="1"/>
  <c r="E11" i="2"/>
  <c r="F11" i="2" s="1"/>
  <c r="H11" i="2" s="1"/>
  <c r="E10" i="2"/>
  <c r="F10" i="2" s="1"/>
  <c r="H10" i="2" s="1"/>
  <c r="E3" i="2"/>
  <c r="F3" i="2" s="1"/>
  <c r="H3" i="2" s="1"/>
  <c r="E6" i="2"/>
  <c r="F6" i="2" s="1"/>
  <c r="H6" i="2" s="1"/>
  <c r="I6" i="2" s="1"/>
  <c r="E5" i="2"/>
  <c r="F5" i="2" s="1"/>
  <c r="H5" i="2" s="1"/>
  <c r="I5" i="2" s="1"/>
  <c r="E7" i="2"/>
  <c r="F7" i="2" s="1"/>
  <c r="H7" i="2" s="1"/>
  <c r="D7" i="2"/>
  <c r="D9" i="2"/>
  <c r="D4" i="2"/>
  <c r="D8" i="2"/>
  <c r="D11" i="2"/>
  <c r="D10" i="2"/>
  <c r="D3" i="2"/>
  <c r="D6" i="2"/>
  <c r="D5" i="2"/>
  <c r="I7" i="2" l="1"/>
  <c r="H12" i="2"/>
  <c r="E12" i="2"/>
  <c r="I4" i="2"/>
  <c r="J4" i="2" s="1"/>
  <c r="I10" i="2"/>
  <c r="J10" i="2" s="1"/>
  <c r="I11" i="2"/>
  <c r="J11" i="2" s="1"/>
  <c r="C18" i="2"/>
  <c r="I8" i="2"/>
  <c r="J8" i="2" s="1"/>
  <c r="I9" i="2"/>
  <c r="J9" i="2" s="1"/>
  <c r="I3" i="2"/>
  <c r="J3" i="2" s="1"/>
  <c r="B16" i="2"/>
  <c r="J7" i="2"/>
  <c r="B17" i="2"/>
  <c r="C16" i="2"/>
  <c r="J5" i="2"/>
  <c r="C17" i="2"/>
  <c r="J6" i="2"/>
  <c r="J12" i="2" l="1"/>
  <c r="K8" i="2"/>
  <c r="K9" i="2"/>
  <c r="K10" i="2"/>
  <c r="K3" i="2"/>
  <c r="D18" i="2"/>
  <c r="D17" i="2"/>
  <c r="D16" i="2"/>
  <c r="K11" i="2"/>
  <c r="K4" i="2"/>
  <c r="K7" i="2"/>
  <c r="K6" i="2"/>
  <c r="K5" i="2"/>
</calcChain>
</file>

<file path=xl/sharedStrings.xml><?xml version="1.0" encoding="utf-8"?>
<sst xmlns="http://schemas.openxmlformats.org/spreadsheetml/2006/main" count="103" uniqueCount="46">
  <si>
    <t>販売先名</t>
  </si>
  <si>
    <t>商品名</t>
  </si>
  <si>
    <t>原価</t>
  </si>
  <si>
    <t xml:space="preserve"> 定価</t>
  </si>
  <si>
    <t>販売数</t>
  </si>
  <si>
    <t>金額</t>
  </si>
  <si>
    <t>値引率</t>
  </si>
  <si>
    <t>請求額</t>
  </si>
  <si>
    <t>構成比率</t>
  </si>
  <si>
    <t>販CO</t>
    <phoneticPr fontId="1"/>
  </si>
  <si>
    <t>商CO</t>
    <phoneticPr fontId="1"/>
  </si>
  <si>
    <t>販売先別請求額一覧表</t>
  </si>
  <si>
    <t>東海総業</t>
  </si>
  <si>
    <t>和田商会</t>
  </si>
  <si>
    <t>鈴木商店</t>
  </si>
  <si>
    <t>コスモス</t>
  </si>
  <si>
    <t>佐藤商事</t>
  </si>
  <si>
    <t>SK食品</t>
  </si>
  <si>
    <t>星ストア</t>
  </si>
  <si>
    <t>堀内企画</t>
  </si>
  <si>
    <t>山下物産</t>
  </si>
  <si>
    <t>合計</t>
    <rPh sb="0" eb="2">
      <t>ゴウケイ</t>
    </rPh>
    <phoneticPr fontId="1"/>
  </si>
  <si>
    <t>く商品テーブル＞</t>
  </si>
  <si>
    <t>A商品</t>
  </si>
  <si>
    <t>B商品</t>
  </si>
  <si>
    <t>c商品</t>
  </si>
  <si>
    <t>D商品</t>
  </si>
  <si>
    <t>E商品</t>
  </si>
  <si>
    <t>＜値引率表＞</t>
  </si>
  <si>
    <t>販売数</t>
    <rPh sb="0" eb="3">
      <t>ハンバイスウ</t>
    </rPh>
    <phoneticPr fontId="1"/>
  </si>
  <si>
    <t>金額</t>
    <rPh sb="0" eb="2">
      <t>キンガク</t>
    </rPh>
    <phoneticPr fontId="1"/>
  </si>
  <si>
    <t>値引率</t>
    <rPh sb="0" eb="3">
      <t>ネビキリツ</t>
    </rPh>
    <phoneticPr fontId="1"/>
  </si>
  <si>
    <t>それ以外</t>
    <rPh sb="2" eb="4">
      <t>イガイ</t>
    </rPh>
    <phoneticPr fontId="1"/>
  </si>
  <si>
    <t>450以上または100万以上</t>
    <rPh sb="3" eb="5">
      <t>イジョウ</t>
    </rPh>
    <rPh sb="11" eb="12">
      <t>マン</t>
    </rPh>
    <rPh sb="12" eb="14">
      <t>イジョウ</t>
    </rPh>
    <phoneticPr fontId="1"/>
  </si>
  <si>
    <t>──</t>
  </si>
  <si>
    <t>──</t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</si>
  <si>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</si>
  <si>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</si>
  <si>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</si>
  <si>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=IFERROR(VLOOKUP(C13,$N$3:$P$7,2,FALSE),"")</t>
    <phoneticPr fontId="1"/>
  </si>
  <si>
    <t>＜入力データ＞</t>
    <rPh sb="1" eb="3">
      <t>ニュウリョク</t>
    </rPh>
    <phoneticPr fontId="1"/>
  </si>
  <si>
    <t>450以上</t>
    <rPh sb="3" eb="5">
      <t>イジョウ</t>
    </rPh>
    <phoneticPr fontId="1"/>
  </si>
  <si>
    <t>または100万以上</t>
    <phoneticPr fontId="1"/>
  </si>
  <si>
    <t>商CO</t>
  </si>
  <si>
    <t>商品名</t>
    <phoneticPr fontId="1"/>
  </si>
  <si>
    <t>原価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</si>
</sst>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Continuous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8" xfId="2" applyNumberFormat="1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0" fillId="0" borderId="10" xfId="1" applyFont="1" applyBorder="1">
      <alignment vertical="center"/>
    </xf>
    <xf numFmtId="38" fontId="0" fillId="0" borderId="10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38" fontId="0" fillId="0" borderId="11" xfId="0" applyNumberFormat="1" applyBorder="1">
      <alignment vertical="center"/>
    </xf>
    <xf numFmtId="0" fontId="0" fillId="0" borderId="1" xfId="0" quotePrefix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販売先別の請求額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請求額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解答例!$B$3:$B$11</c:f>
              <c:strCache>
                <c:ptCount val="9"/>
                <c:pt idx="0">
                  <c:v>星ストア</c:v>
                </c:pt>
                <c:pt idx="1">
                  <c:v>鈴木商店</c:v>
                </c:pt>
                <c:pt idx="2">
                  <c:v>山下物産</c:v>
                </c:pt>
                <c:pt idx="3">
                  <c:v>堀内企画</c:v>
                </c:pt>
                <c:pt idx="4">
                  <c:v>東海総業</c:v>
                </c:pt>
                <c:pt idx="5">
                  <c:v>コスモス</c:v>
                </c:pt>
                <c:pt idx="6">
                  <c:v>和田商会</c:v>
                </c:pt>
                <c:pt idx="7">
                  <c:v>SK食品</c:v>
                </c:pt>
                <c:pt idx="8">
                  <c:v>佐藤商事</c:v>
                </c:pt>
              </c:strCache>
            </c:strRef>
          </c:cat>
          <c:val>
            <c:numRef>
              <c:f>解答例!$J$3:$J$11</c:f>
              <c:numCache>
                <c:formatCode>#,##0_);[Red]\(#,##0\)</c:formatCode>
                <c:ptCount val="9"/>
                <c:pt idx="0">
                  <c:v>1080351</c:v>
                </c:pt>
                <c:pt idx="1">
                  <c:v>1028794</c:v>
                </c:pt>
                <c:pt idx="2">
                  <c:v>928309</c:v>
                </c:pt>
                <c:pt idx="3">
                  <c:v>914127</c:v>
                </c:pt>
                <c:pt idx="4">
                  <c:v>848957</c:v>
                </c:pt>
                <c:pt idx="5">
                  <c:v>843165</c:v>
                </c:pt>
                <c:pt idx="6">
                  <c:v>781129</c:v>
                </c:pt>
                <c:pt idx="7">
                  <c:v>776800</c:v>
                </c:pt>
                <c:pt idx="8">
                  <c:v>756143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8-427F-AE02-29E618A66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6113360"/>
        <c:axId val="746108784"/>
      </c:barChart>
      <c:catAx>
        <c:axId val="74611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108784"/>
        <c:crosses val="autoZero"/>
        <c:auto val="1"/>
        <c:lblAlgn val="ctr"/>
        <c:lblOffset val="100"/>
        <c:noMultiLvlLbl val="0"/>
      </c:catAx>
      <c:valAx>
        <c:axId val="74610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11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109537</xdr:colOff>
      <xdr:row>15</xdr:row>
      <xdr:rowOff>157162</xdr:rowOff>
    </xdr:from>
    <xdr:to>
      <xdr:col>11</xdr:col>
      <xdr:colOff>490537</xdr:colOff>
      <xdr:row>27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FDBDC3-6D6E-48C1-A3B3-F22AE1BA71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0456D-5A6E-407C-B040-222650A27241}">
  <dimension ref="A1:P30"/>
  <sheetViews>
    <sheetView tabSelected="1" workbookViewId="0"/>
  </sheetViews>
  <sheetFormatPr defaultRowHeight="18" x14ac:dyDescent="0.45"/>
  <cols>
    <col min="15" max="15" width="15.19921875" customWidth="1"/>
  </cols>
  <sheetData>
    <row r="1" spans="1:16" x14ac:dyDescent="0.45">
      <c r="A1" t="s">
        <v>40</v>
      </c>
    </row>
    <row r="2" spans="1:16" x14ac:dyDescent="0.45">
      <c r="A2" s="26" t="s">
        <v>9</v>
      </c>
      <c r="B2" s="26" t="s">
        <v>0</v>
      </c>
      <c r="C2" s="26" t="s">
        <v>10</v>
      </c>
      <c r="D2" s="26" t="s">
        <v>4</v>
      </c>
    </row>
    <row r="3" spans="1:16" x14ac:dyDescent="0.45">
      <c r="A3" s="1">
        <v>101</v>
      </c>
      <c r="B3" s="1" t="s">
        <v>12</v>
      </c>
      <c r="C3" s="1">
        <v>13</v>
      </c>
      <c r="D3" s="1">
        <v>413</v>
      </c>
    </row>
    <row r="4" spans="1:16" x14ac:dyDescent="0.45">
      <c r="A4" s="1">
        <v>102</v>
      </c>
      <c r="B4" s="1" t="s">
        <v>13</v>
      </c>
      <c r="C4" s="1">
        <v>14</v>
      </c>
      <c r="D4" s="1">
        <v>348</v>
      </c>
    </row>
    <row r="5" spans="1:16" x14ac:dyDescent="0.45">
      <c r="A5" s="1">
        <v>103</v>
      </c>
      <c r="B5" s="1" t="s">
        <v>14</v>
      </c>
      <c r="C5" s="1">
        <v>12</v>
      </c>
      <c r="D5" s="1">
        <v>439</v>
      </c>
    </row>
    <row r="6" spans="1:16" x14ac:dyDescent="0.45">
      <c r="A6" s="1">
        <v>104</v>
      </c>
      <c r="B6" s="1" t="s">
        <v>15</v>
      </c>
      <c r="C6" s="1">
        <v>15</v>
      </c>
      <c r="D6" s="1">
        <v>450</v>
      </c>
    </row>
    <row r="7" spans="1:16" x14ac:dyDescent="0.45">
      <c r="A7" s="1">
        <v>105</v>
      </c>
      <c r="B7" s="1" t="s">
        <v>16</v>
      </c>
      <c r="C7" s="1">
        <v>11</v>
      </c>
      <c r="D7" s="1">
        <v>387</v>
      </c>
    </row>
    <row r="8" spans="1:16" x14ac:dyDescent="0.45">
      <c r="A8" s="1">
        <v>106</v>
      </c>
      <c r="B8" s="1" t="s">
        <v>17</v>
      </c>
      <c r="C8" s="1">
        <v>13</v>
      </c>
      <c r="D8" s="1">
        <v>373</v>
      </c>
    </row>
    <row r="9" spans="1:16" x14ac:dyDescent="0.45">
      <c r="A9" s="1">
        <v>107</v>
      </c>
      <c r="B9" s="1" t="s">
        <v>18</v>
      </c>
      <c r="C9" s="1">
        <v>12</v>
      </c>
      <c r="D9" s="1">
        <v>461</v>
      </c>
    </row>
    <row r="10" spans="1:16" x14ac:dyDescent="0.45">
      <c r="A10" s="1">
        <v>108</v>
      </c>
      <c r="B10" s="1" t="s">
        <v>19</v>
      </c>
      <c r="C10" s="1">
        <v>11</v>
      </c>
      <c r="D10" s="1">
        <v>474</v>
      </c>
    </row>
    <row r="11" spans="1:16" x14ac:dyDescent="0.45">
      <c r="A11" s="1">
        <v>109</v>
      </c>
      <c r="B11" s="1" t="s">
        <v>20</v>
      </c>
      <c r="C11" s="1">
        <v>14</v>
      </c>
      <c r="D11" s="1">
        <v>419</v>
      </c>
    </row>
    <row r="13" spans="1:16" x14ac:dyDescent="0.45">
      <c r="A13" t="s">
        <v>11</v>
      </c>
      <c r="N13" t="s">
        <v>22</v>
      </c>
    </row>
    <row r="14" spans="1:16" x14ac:dyDescent="0.45">
      <c r="A14" t="s">
        <v>9</v>
      </c>
      <c r="B14" t="s">
        <v>0</v>
      </c>
      <c r="C14" t="s">
        <v>10</v>
      </c>
      <c r="D14" t="s">
        <v>44</v>
      </c>
      <c r="E14" t="s">
        <v>45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8</v>
      </c>
      <c r="N14" s="26" t="s">
        <v>43</v>
      </c>
      <c r="O14" s="26" t="s">
        <v>1</v>
      </c>
      <c r="P14" s="26" t="s">
        <v>2</v>
      </c>
    </row>
    <row r="15" spans="1:16" x14ac:dyDescent="0.45">
      <c r="N15" s="1">
        <v>11</v>
      </c>
      <c r="O15" s="1" t="s">
        <v>23</v>
      </c>
      <c r="P15" s="2">
        <v>1635</v>
      </c>
    </row>
    <row r="16" spans="1:16" x14ac:dyDescent="0.45">
      <c r="N16" s="1">
        <v>12</v>
      </c>
      <c r="O16" s="1" t="s">
        <v>24</v>
      </c>
      <c r="P16" s="2">
        <v>1987</v>
      </c>
    </row>
    <row r="17" spans="1:16" x14ac:dyDescent="0.45">
      <c r="N17" s="1">
        <v>13</v>
      </c>
      <c r="O17" s="1" t="s">
        <v>25</v>
      </c>
      <c r="P17" s="2">
        <v>1743</v>
      </c>
    </row>
    <row r="18" spans="1:16" x14ac:dyDescent="0.45">
      <c r="N18" s="1">
        <v>14</v>
      </c>
      <c r="O18" s="1" t="s">
        <v>26</v>
      </c>
      <c r="P18" s="2">
        <v>1879</v>
      </c>
    </row>
    <row r="19" spans="1:16" x14ac:dyDescent="0.45">
      <c r="N19" s="1">
        <v>15</v>
      </c>
      <c r="O19" s="1" t="s">
        <v>27</v>
      </c>
      <c r="P19" s="2">
        <v>1589</v>
      </c>
    </row>
    <row r="21" spans="1:16" x14ac:dyDescent="0.45">
      <c r="N21" t="s">
        <v>28</v>
      </c>
    </row>
    <row r="22" spans="1:16" x14ac:dyDescent="0.45">
      <c r="N22" s="27" t="s">
        <v>29</v>
      </c>
      <c r="O22" s="28" t="s">
        <v>30</v>
      </c>
      <c r="P22" s="26" t="s">
        <v>31</v>
      </c>
    </row>
    <row r="23" spans="1:16" x14ac:dyDescent="0.45">
      <c r="N23" s="3" t="s">
        <v>41</v>
      </c>
      <c r="O23" s="4" t="s">
        <v>42</v>
      </c>
      <c r="P23" s="5">
        <v>8.5999999999999993E-2</v>
      </c>
    </row>
    <row r="24" spans="1:16" x14ac:dyDescent="0.45">
      <c r="A24" s="25" t="s">
        <v>34</v>
      </c>
      <c r="B24" t="s">
        <v>21</v>
      </c>
      <c r="C24" s="25" t="s">
        <v>34</v>
      </c>
      <c r="D24" s="25" t="s">
        <v>34</v>
      </c>
      <c r="E24" s="25" t="s">
        <v>34</v>
      </c>
      <c r="F24" s="25" t="s">
        <v>34</v>
      </c>
      <c r="I24" s="25" t="s">
        <v>35</v>
      </c>
      <c r="K24" s="25" t="s">
        <v>34</v>
      </c>
      <c r="N24" s="3" t="s">
        <v>32</v>
      </c>
      <c r="O24" s="4"/>
      <c r="P24" s="5">
        <v>7.3999999999999996E-2</v>
      </c>
    </row>
    <row r="27" spans="1:16" x14ac:dyDescent="0.45">
      <c r="B27" t="s">
        <v>29</v>
      </c>
      <c r="C27" t="s">
        <v>30</v>
      </c>
      <c r="D27" t="s">
        <v>7</v>
      </c>
    </row>
    <row r="28" spans="1:16" x14ac:dyDescent="0.45">
      <c r="A28" t="s">
        <v>36</v>
      </c>
    </row>
    <row r="29" spans="1:16" x14ac:dyDescent="0.45">
      <c r="A29" t="s">
        <v>37</v>
      </c>
    </row>
    <row r="30" spans="1:16" x14ac:dyDescent="0.45">
      <c r="A30" t="s">
        <v>38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474E-E1E4-4B92-AC94-4A8FCC9265D5}">
  <dimension ref="A1:P18"/>
  <sheetViews>
    <sheetView workbookViewId="0">
      <selection activeCell="E14" sqref="E14"/>
    </sheetView>
  </sheetViews>
  <sheetFormatPr defaultRowHeight="18" x14ac:dyDescent="0.45"/>
  <cols>
    <col min="3" max="4" width="9.5" bestFit="1" customWidth="1"/>
    <col min="8" max="8" width="9.5" bestFit="1" customWidth="1"/>
    <col min="10" max="10" width="9.5" bestFit="1" customWidth="1"/>
    <col min="15" max="15" width="13.69921875" customWidth="1"/>
  </cols>
  <sheetData>
    <row r="1" spans="1:16" ht="18.600000000000001" thickBot="1" x14ac:dyDescent="0.5">
      <c r="A1" s="6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6" x14ac:dyDescent="0.45">
      <c r="A2" s="10" t="s">
        <v>9</v>
      </c>
      <c r="B2" s="11" t="s">
        <v>0</v>
      </c>
      <c r="C2" s="11" t="s">
        <v>10</v>
      </c>
      <c r="D2" s="11" t="s">
        <v>1</v>
      </c>
      <c r="E2" s="11" t="s">
        <v>2</v>
      </c>
      <c r="F2" s="11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2" t="s">
        <v>8</v>
      </c>
      <c r="N2" t="s">
        <v>22</v>
      </c>
    </row>
    <row r="3" spans="1:16" x14ac:dyDescent="0.45">
      <c r="A3" s="13">
        <v>107</v>
      </c>
      <c r="B3" s="1" t="s">
        <v>18</v>
      </c>
      <c r="C3" s="1">
        <v>12</v>
      </c>
      <c r="D3" s="1" t="str">
        <f t="shared" ref="D3:D11" si="0">IFERROR(VLOOKUP(C3,$N$3:$P$7,2,FALSE),"")</f>
        <v>B商品</v>
      </c>
      <c r="E3" s="7">
        <f t="shared" ref="E3:E11" si="1">IFERROR(VLOOKUP(C3,$N$3:$P$7,3,FALSE),"")</f>
        <v>1987</v>
      </c>
      <c r="F3" s="1">
        <f t="shared" ref="F3:F11" si="2">ROUNDUP(E3*1.29,0)</f>
        <v>2564</v>
      </c>
      <c r="G3" s="7">
        <v>461</v>
      </c>
      <c r="H3" s="7">
        <f t="shared" ref="H3:H11" si="3">F3*G3</f>
        <v>1182004</v>
      </c>
      <c r="I3" s="9">
        <f t="shared" ref="I3:I11" si="4">IF(OR(G3&gt;=400,H3&gt;=1000000),8.6%,7.4%)</f>
        <v>8.5999999999999993E-2</v>
      </c>
      <c r="J3" s="7">
        <f t="shared" ref="J3:J11" si="5">ROUNDDOWN(H3*(1-I3),0)</f>
        <v>1080351</v>
      </c>
      <c r="K3" s="14">
        <f t="shared" ref="K3:K11" si="6">J3/SUM($J$3:$J$11)</f>
        <v>0.13576043554888145</v>
      </c>
      <c r="N3" s="1">
        <v>11</v>
      </c>
      <c r="O3" s="1" t="s">
        <v>23</v>
      </c>
      <c r="P3" s="2">
        <v>1635</v>
      </c>
    </row>
    <row r="4" spans="1:16" x14ac:dyDescent="0.45">
      <c r="A4" s="13">
        <v>103</v>
      </c>
      <c r="B4" s="1" t="s">
        <v>14</v>
      </c>
      <c r="C4" s="1">
        <v>12</v>
      </c>
      <c r="D4" s="1" t="str">
        <f t="shared" si="0"/>
        <v>B商品</v>
      </c>
      <c r="E4" s="7">
        <f t="shared" si="1"/>
        <v>1987</v>
      </c>
      <c r="F4" s="1">
        <f t="shared" si="2"/>
        <v>2564</v>
      </c>
      <c r="G4" s="7">
        <v>439</v>
      </c>
      <c r="H4" s="7">
        <f t="shared" si="3"/>
        <v>1125596</v>
      </c>
      <c r="I4" s="9">
        <f t="shared" si="4"/>
        <v>8.5999999999999993E-2</v>
      </c>
      <c r="J4" s="7">
        <f t="shared" si="5"/>
        <v>1028794</v>
      </c>
      <c r="K4" s="14">
        <f t="shared" si="6"/>
        <v>0.12928161452164708</v>
      </c>
      <c r="N4" s="1">
        <v>12</v>
      </c>
      <c r="O4" s="1" t="s">
        <v>24</v>
      </c>
      <c r="P4" s="2">
        <v>1987</v>
      </c>
    </row>
    <row r="5" spans="1:16" x14ac:dyDescent="0.45">
      <c r="A5" s="13">
        <v>109</v>
      </c>
      <c r="B5" s="1" t="s">
        <v>20</v>
      </c>
      <c r="C5" s="1">
        <v>14</v>
      </c>
      <c r="D5" s="1" t="str">
        <f t="shared" si="0"/>
        <v>D商品</v>
      </c>
      <c r="E5" s="7">
        <f t="shared" si="1"/>
        <v>1879</v>
      </c>
      <c r="F5" s="1">
        <f t="shared" si="2"/>
        <v>2424</v>
      </c>
      <c r="G5" s="7">
        <v>419</v>
      </c>
      <c r="H5" s="7">
        <f t="shared" si="3"/>
        <v>1015656</v>
      </c>
      <c r="I5" s="9">
        <f t="shared" si="4"/>
        <v>8.5999999999999993E-2</v>
      </c>
      <c r="J5" s="7">
        <f t="shared" si="5"/>
        <v>928309</v>
      </c>
      <c r="K5" s="14">
        <f t="shared" si="6"/>
        <v>0.11665434119461784</v>
      </c>
      <c r="N5" s="1">
        <v>13</v>
      </c>
      <c r="O5" s="1" t="s">
        <v>25</v>
      </c>
      <c r="P5" s="2">
        <v>1743</v>
      </c>
    </row>
    <row r="6" spans="1:16" x14ac:dyDescent="0.45">
      <c r="A6" s="13">
        <v>108</v>
      </c>
      <c r="B6" s="1" t="s">
        <v>19</v>
      </c>
      <c r="C6" s="1">
        <v>11</v>
      </c>
      <c r="D6" s="1" t="str">
        <f t="shared" si="0"/>
        <v>A商品</v>
      </c>
      <c r="E6" s="7">
        <f t="shared" si="1"/>
        <v>1635</v>
      </c>
      <c r="F6" s="1">
        <f t="shared" si="2"/>
        <v>2110</v>
      </c>
      <c r="G6" s="7">
        <v>474</v>
      </c>
      <c r="H6" s="7">
        <f t="shared" si="3"/>
        <v>1000140</v>
      </c>
      <c r="I6" s="9">
        <f t="shared" si="4"/>
        <v>8.5999999999999993E-2</v>
      </c>
      <c r="J6" s="7">
        <f t="shared" si="5"/>
        <v>914127</v>
      </c>
      <c r="K6" s="14">
        <f t="shared" si="6"/>
        <v>0.1148721847501343</v>
      </c>
      <c r="N6" s="1">
        <v>14</v>
      </c>
      <c r="O6" s="1" t="s">
        <v>26</v>
      </c>
      <c r="P6" s="2">
        <v>1879</v>
      </c>
    </row>
    <row r="7" spans="1:16" x14ac:dyDescent="0.45">
      <c r="A7" s="13">
        <v>101</v>
      </c>
      <c r="B7" s="1" t="s">
        <v>12</v>
      </c>
      <c r="C7" s="1">
        <v>13</v>
      </c>
      <c r="D7" s="1" t="str">
        <f t="shared" si="0"/>
        <v>c商品</v>
      </c>
      <c r="E7" s="7">
        <f t="shared" si="1"/>
        <v>1743</v>
      </c>
      <c r="F7" s="1">
        <f t="shared" si="2"/>
        <v>2249</v>
      </c>
      <c r="G7" s="7">
        <v>413</v>
      </c>
      <c r="H7" s="7">
        <f t="shared" si="3"/>
        <v>928837</v>
      </c>
      <c r="I7" s="9">
        <f t="shared" si="4"/>
        <v>8.5999999999999993E-2</v>
      </c>
      <c r="J7" s="7">
        <f t="shared" si="5"/>
        <v>848957</v>
      </c>
      <c r="K7" s="14">
        <f t="shared" si="6"/>
        <v>0.10668270967701399</v>
      </c>
      <c r="N7" s="1">
        <v>15</v>
      </c>
      <c r="O7" s="1" t="s">
        <v>27</v>
      </c>
      <c r="P7" s="2">
        <v>1589</v>
      </c>
    </row>
    <row r="8" spans="1:16" x14ac:dyDescent="0.45">
      <c r="A8" s="13">
        <v>104</v>
      </c>
      <c r="B8" s="1" t="s">
        <v>15</v>
      </c>
      <c r="C8" s="1">
        <v>15</v>
      </c>
      <c r="D8" s="1" t="str">
        <f t="shared" si="0"/>
        <v>E商品</v>
      </c>
      <c r="E8" s="7">
        <f t="shared" si="1"/>
        <v>1589</v>
      </c>
      <c r="F8" s="1">
        <f t="shared" si="2"/>
        <v>2050</v>
      </c>
      <c r="G8" s="7">
        <v>450</v>
      </c>
      <c r="H8" s="7">
        <f t="shared" si="3"/>
        <v>922500</v>
      </c>
      <c r="I8" s="9">
        <f t="shared" si="4"/>
        <v>8.5999999999999993E-2</v>
      </c>
      <c r="J8" s="7">
        <f t="shared" si="5"/>
        <v>843165</v>
      </c>
      <c r="K8" s="14">
        <f t="shared" si="6"/>
        <v>0.10595486803786235</v>
      </c>
    </row>
    <row r="9" spans="1:16" x14ac:dyDescent="0.45">
      <c r="A9" s="13">
        <v>102</v>
      </c>
      <c r="B9" s="1" t="s">
        <v>13</v>
      </c>
      <c r="C9" s="1">
        <v>14</v>
      </c>
      <c r="D9" s="1" t="str">
        <f t="shared" si="0"/>
        <v>D商品</v>
      </c>
      <c r="E9" s="7">
        <f t="shared" si="1"/>
        <v>1879</v>
      </c>
      <c r="F9" s="1">
        <f t="shared" si="2"/>
        <v>2424</v>
      </c>
      <c r="G9" s="7">
        <v>348</v>
      </c>
      <c r="H9" s="7">
        <f t="shared" si="3"/>
        <v>843552</v>
      </c>
      <c r="I9" s="9">
        <f t="shared" si="4"/>
        <v>7.400000000000001E-2</v>
      </c>
      <c r="J9" s="7">
        <f t="shared" si="5"/>
        <v>781129</v>
      </c>
      <c r="K9" s="14">
        <f t="shared" si="6"/>
        <v>9.8159221641727745E-2</v>
      </c>
      <c r="N9" t="s">
        <v>28</v>
      </c>
    </row>
    <row r="10" spans="1:16" x14ac:dyDescent="0.45">
      <c r="A10" s="13">
        <v>106</v>
      </c>
      <c r="B10" s="1" t="s">
        <v>17</v>
      </c>
      <c r="C10" s="1">
        <v>13</v>
      </c>
      <c r="D10" s="1" t="str">
        <f t="shared" si="0"/>
        <v>c商品</v>
      </c>
      <c r="E10" s="7">
        <f t="shared" si="1"/>
        <v>1743</v>
      </c>
      <c r="F10" s="1">
        <f t="shared" si="2"/>
        <v>2249</v>
      </c>
      <c r="G10" s="7">
        <v>373</v>
      </c>
      <c r="H10" s="7">
        <f t="shared" si="3"/>
        <v>838877</v>
      </c>
      <c r="I10" s="9">
        <f t="shared" si="4"/>
        <v>7.400000000000001E-2</v>
      </c>
      <c r="J10" s="7">
        <f t="shared" si="5"/>
        <v>776800</v>
      </c>
      <c r="K10" s="14">
        <f t="shared" si="6"/>
        <v>9.7615225361360428E-2</v>
      </c>
      <c r="N10" s="3" t="s">
        <v>29</v>
      </c>
      <c r="O10" s="4" t="s">
        <v>30</v>
      </c>
      <c r="P10" s="1" t="s">
        <v>31</v>
      </c>
    </row>
    <row r="11" spans="1:16" x14ac:dyDescent="0.45">
      <c r="A11" s="13">
        <v>105</v>
      </c>
      <c r="B11" s="1" t="s">
        <v>16</v>
      </c>
      <c r="C11" s="1">
        <v>11</v>
      </c>
      <c r="D11" s="1" t="str">
        <f t="shared" si="0"/>
        <v>A商品</v>
      </c>
      <c r="E11" s="7">
        <f t="shared" si="1"/>
        <v>1635</v>
      </c>
      <c r="F11" s="1">
        <f t="shared" si="2"/>
        <v>2110</v>
      </c>
      <c r="G11" s="7">
        <v>387</v>
      </c>
      <c r="H11" s="7">
        <f t="shared" si="3"/>
        <v>816570</v>
      </c>
      <c r="I11" s="9">
        <f t="shared" si="4"/>
        <v>7.400000000000001E-2</v>
      </c>
      <c r="J11" s="7">
        <f t="shared" si="5"/>
        <v>756143</v>
      </c>
      <c r="K11" s="14">
        <f t="shared" si="6"/>
        <v>9.5019399266754845E-2</v>
      </c>
      <c r="N11" s="3" t="s">
        <v>33</v>
      </c>
      <c r="O11" s="4"/>
      <c r="P11" s="5">
        <v>8.5999999999999993E-2</v>
      </c>
    </row>
    <row r="12" spans="1:16" ht="18.600000000000001" thickBot="1" x14ac:dyDescent="0.5">
      <c r="A12" s="15" t="s">
        <v>34</v>
      </c>
      <c r="B12" s="16" t="s">
        <v>21</v>
      </c>
      <c r="C12" s="16" t="s">
        <v>34</v>
      </c>
      <c r="D12" s="16" t="s">
        <v>34</v>
      </c>
      <c r="E12" s="17">
        <f>SUM(E3:E11)</f>
        <v>16077</v>
      </c>
      <c r="F12" s="16" t="s">
        <v>34</v>
      </c>
      <c r="G12" s="17">
        <f>SUM(G3:G11)</f>
        <v>3764</v>
      </c>
      <c r="H12" s="18">
        <f>SUM(H3:H11)</f>
        <v>8673732</v>
      </c>
      <c r="I12" s="16" t="s">
        <v>35</v>
      </c>
      <c r="J12" s="18">
        <f>SUM(J3:J11)</f>
        <v>7957775</v>
      </c>
      <c r="K12" s="19" t="s">
        <v>34</v>
      </c>
      <c r="N12" s="3" t="s">
        <v>32</v>
      </c>
      <c r="O12" s="4"/>
      <c r="P12" s="5">
        <v>7.3999999999999996E-2</v>
      </c>
    </row>
    <row r="13" spans="1:16" x14ac:dyDescent="0.45">
      <c r="D13" s="24" t="s">
        <v>39</v>
      </c>
    </row>
    <row r="14" spans="1:16" ht="18.600000000000001" thickBot="1" x14ac:dyDescent="0.5"/>
    <row r="15" spans="1:16" x14ac:dyDescent="0.45">
      <c r="A15" s="20"/>
      <c r="B15" s="11" t="s">
        <v>29</v>
      </c>
      <c r="C15" s="11" t="s">
        <v>30</v>
      </c>
      <c r="D15" s="12" t="s">
        <v>7</v>
      </c>
    </row>
    <row r="16" spans="1:16" x14ac:dyDescent="0.45">
      <c r="A16" s="21" t="s">
        <v>36</v>
      </c>
      <c r="B16" s="8">
        <f>AVERAGE(G3:G11)</f>
        <v>418.22222222222223</v>
      </c>
      <c r="C16" s="8">
        <f>AVERAGE(H3:H11)</f>
        <v>963748</v>
      </c>
      <c r="D16" s="22">
        <f>AVERAGE(J3:J11)</f>
        <v>884197.22222222225</v>
      </c>
    </row>
    <row r="17" spans="1:4" x14ac:dyDescent="0.45">
      <c r="A17" s="21" t="s">
        <v>37</v>
      </c>
      <c r="B17" s="8">
        <f>MAX(G3:G11)</f>
        <v>474</v>
      </c>
      <c r="C17" s="8">
        <f>MAX(H3:H11)</f>
        <v>1182004</v>
      </c>
      <c r="D17" s="22">
        <f>MAX(J3:J11)</f>
        <v>1080351</v>
      </c>
    </row>
    <row r="18" spans="1:4" ht="18.600000000000001" thickBot="1" x14ac:dyDescent="0.5">
      <c r="A18" s="15" t="s">
        <v>38</v>
      </c>
      <c r="B18" s="18">
        <f>MIN(G3:G11)</f>
        <v>348</v>
      </c>
      <c r="C18" s="18">
        <f>MIN(H3:H11)</f>
        <v>816570</v>
      </c>
      <c r="D18" s="23">
        <f>MIN(J3:J11)</f>
        <v>756143</v>
      </c>
    </row>
  </sheetData>
  <sortState xmlns:xlrd2="http://schemas.microsoft.com/office/spreadsheetml/2017/richdata2" ref="A3:K11">
    <sortCondition descending="1" ref="J3:J11"/>
  </sortState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解答例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林康功</dc:creator>
  <cp:lastModifiedBy>林  康功</cp:lastModifiedBy>
  <dcterms:created xsi:type="dcterms:W3CDTF">2021-06-26T00:45:37Z</dcterms:created>
  <dcterms:modified xsi:type="dcterms:W3CDTF">2025-07-07T01:20:48Z</dcterms:modified>
</cp:coreProperties>
</file>